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dfritzsche/Dokumente/Jamboree 2027/Finanzen/Formulare/"/>
    </mc:Choice>
  </mc:AlternateContent>
  <xr:revisionPtr revIDLastSave="0" documentId="13_ncr:1_{70CE30D4-1387-C646-8F6B-93209CC2C8BB}" xr6:coauthVersionLast="47" xr6:coauthVersionMax="47" xr10:uidLastSave="{00000000-0000-0000-0000-000000000000}"/>
  <bookViews>
    <workbookView xWindow="0" yWindow="500" windowWidth="46080" windowHeight="17060" xr2:uid="{00000000-000D-0000-FFFF-FFFF00000000}"/>
  </bookViews>
  <sheets>
    <sheet name="BC" sheetId="7" r:id="rId1"/>
  </sheets>
  <definedNames>
    <definedName name="Alter">BC!$F$27</definedName>
    <definedName name="BEGIN_GUELTIGKEIT">BC!$F$25</definedName>
    <definedName name="_xlnm.Print_Area" localSheetId="0">BC!$A$8:$R$63</definedName>
    <definedName name="Ermaessigt_OK">BC!$F$29</definedName>
    <definedName name="GEBURTSDATUM">BC!$F$23</definedName>
    <definedName name="Laufzeit">BC!$K$25</definedName>
    <definedName name="Summe_Gesamt">BC!$P$44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2" i="7" l="1"/>
  <c r="O54" i="7"/>
  <c r="O49" i="7"/>
  <c r="O58" i="7"/>
  <c r="F27" i="7"/>
  <c r="O61" i="7" l="1"/>
  <c r="O53" i="7"/>
  <c r="P44" i="7" l="1"/>
  <c r="O59" i="7" l="1"/>
  <c r="O55" i="7"/>
  <c r="O50" i="7"/>
  <c r="O63" i="7"/>
  <c r="O52" i="7"/>
  <c r="O60" i="7"/>
  <c r="O51" i="7"/>
  <c r="O48" i="7"/>
  <c r="O57" i="7"/>
</calcChain>
</file>

<file path=xl/sharedStrings.xml><?xml version="1.0" encoding="utf-8"?>
<sst xmlns="http://schemas.openxmlformats.org/spreadsheetml/2006/main" count="62" uniqueCount="52">
  <si>
    <t>Hinweis zum Ausfüllen:</t>
  </si>
  <si>
    <t>Nr.</t>
  </si>
  <si>
    <t>BC 25</t>
  </si>
  <si>
    <t>BC 50</t>
  </si>
  <si>
    <t>Für die Amortisationsberechnung bitte die Normalpreise (ohne jegliche Ermäßigung) eintragen!</t>
  </si>
  <si>
    <t>SUMME GESAMT</t>
  </si>
  <si>
    <t>My BC 50</t>
  </si>
  <si>
    <t>My BC 25</t>
  </si>
  <si>
    <t>Normalpreis
(Flex-Preis)</t>
  </si>
  <si>
    <t>Veranstaltung / Maßnahme</t>
  </si>
  <si>
    <t>BC Business 25</t>
  </si>
  <si>
    <t>Jugend BC 25</t>
  </si>
  <si>
    <t>Probe BC 25</t>
  </si>
  <si>
    <t>Senioren BC 25</t>
  </si>
  <si>
    <t>0-18</t>
  </si>
  <si>
    <t>0-26</t>
  </si>
  <si>
    <t>0+</t>
  </si>
  <si>
    <t>65+</t>
  </si>
  <si>
    <t>Ermäßigte BC 25</t>
  </si>
  <si>
    <t>Laufzeit</t>
  </si>
  <si>
    <t>Alter</t>
  </si>
  <si>
    <t>Preis</t>
  </si>
  <si>
    <t>Kostenersparnis</t>
  </si>
  <si>
    <t>BC Business 50</t>
  </si>
  <si>
    <t>Senioren BC 50</t>
  </si>
  <si>
    <t>Ermäßigte BC 50</t>
  </si>
  <si>
    <t>Geplante Fahrten:</t>
  </si>
  <si>
    <t>BahnCard</t>
  </si>
  <si>
    <t>Rabatt</t>
  </si>
  <si>
    <t xml:space="preserve">Das Tabellenblatt ist schreibgeschützt und nur die auszufüllenden Felder sind freigegeben. </t>
  </si>
  <si>
    <t>Probe BC 50</t>
  </si>
  <si>
    <t>Sie können mit der Tabulatortaste der Reihe nach angesprungen oder mit der Maus angeklickt werden.</t>
  </si>
  <si>
    <t>(CMT, UL, IST, YP, …)</t>
  </si>
  <si>
    <t>BahnCard-Rechner  |  WSJ27 German Contingent</t>
  </si>
  <si>
    <t>Berechnung der voraussichtlichen Wirtschaftlichkeit des Erwerbs einer BahnCard</t>
  </si>
  <si>
    <t>(T1, Finance, IST Nord, BMT, …)</t>
  </si>
  <si>
    <t>Name *</t>
  </si>
  <si>
    <t>Rolle</t>
  </si>
  <si>
    <t>Geburtsdatum *</t>
  </si>
  <si>
    <t xml:space="preserve">Alter für BahnCard </t>
  </si>
  <si>
    <t>Team/Unit</t>
  </si>
  <si>
    <t>Anmeldungs-ID</t>
  </si>
  <si>
    <t>Optional</t>
  </si>
  <si>
    <t>Muss nur bei einer Moss Rückerstattung oder Kartenzahlung einer BahnCard für eine andere Person als die*der Einreichende ausgefüllt werden.</t>
  </si>
  <si>
    <t>* = Pflichtfeld</t>
  </si>
  <si>
    <t>Wichtig: Unbedingt Genehmigung vor Erwerb einer BahnCard einholen!
Für die Abrechnung in Moss brauchst du die Genehmigung, diese Berechnung (im PDF-Format) und die BahnCard Rechnung</t>
  </si>
  <si>
    <t>Geplantes Kaufdatum BahnCard</t>
  </si>
  <si>
    <t>Monate</t>
  </si>
  <si>
    <t>Wann? / Reisestrecke</t>
  </si>
  <si>
    <t>Ermäßigte BahnCard berechtigt</t>
  </si>
  <si>
    <t>Nein</t>
  </si>
  <si>
    <t>Wahl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</si>
</sst>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0&quot;.&quot;"/>
    <numFmt numFmtId="166" formatCode="_-* #,##0.00\ [$€-407]_-;\-* #,##0.00\ [$€-407]_-;_-* &quot;-&quot;??\ [$€-407]_-;_-@_-"/>
    <numFmt numFmtId="167" formatCode="dd/mm/yyyy;@"/>
    <numFmt numFmtId="168" formatCode="0&quot; Monate&quot;"/>
  </numFmts>
  <fonts count="18">
    <font>
      <sz val="12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4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0"/>
      <name val="Calibri"/>
      <family val="2"/>
      <scheme val="minor"/>
    </font>
    <font>
      <sz val="2"/>
      <name val="Calibri"/>
      <family val="2"/>
      <scheme val="minor"/>
    </font>
    <font>
      <b/>
      <sz val="16"/>
      <name val="Calibri"/>
      <family val="2"/>
      <scheme val="minor"/>
    </font>
    <font>
      <sz val="4"/>
      <color theme="1" tint="0.499984740745262"/>
      <name val="Calibri"/>
      <family val="2"/>
      <scheme val="minor"/>
    </font>
    <font>
      <sz val="8"/>
      <color indexed="18"/>
      <name val="Calibri"/>
      <family val="2"/>
      <scheme val="minor"/>
    </font>
    <font>
      <sz val="2"/>
      <color indexed="18"/>
      <name val="Calibri"/>
      <family val="2"/>
      <scheme val="minor"/>
    </font>
    <font>
      <b/>
      <i/>
      <sz val="8"/>
      <color indexed="18"/>
      <name val="Calibri"/>
      <family val="2"/>
      <scheme val="minor"/>
    </font>
    <font>
      <sz val="10"/>
      <color theme="1" tint="0.499984740745262"/>
      <name val="Calibri"/>
      <family val="2"/>
      <scheme val="minor"/>
    </font>
    <font>
      <b/>
      <sz val="10"/>
      <color theme="1" tint="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EFF99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shrinkToFit="1"/>
    </xf>
    <xf numFmtId="0" fontId="0" fillId="0" borderId="0" xfId="0" applyAlignment="1">
      <alignment shrinkToFit="1"/>
    </xf>
    <xf numFmtId="0" fontId="6" fillId="0" borderId="0" xfId="0" applyFont="1"/>
    <xf numFmtId="0" fontId="10" fillId="0" borderId="0" xfId="0" applyFont="1"/>
    <xf numFmtId="0" fontId="11" fillId="0" borderId="0" xfId="0" applyFont="1"/>
    <xf numFmtId="0" fontId="12" fillId="4" borderId="0" xfId="0" applyFont="1" applyFill="1"/>
    <xf numFmtId="0" fontId="13" fillId="4" borderId="0" xfId="0" applyFont="1" applyFill="1"/>
    <xf numFmtId="0" fontId="4" fillId="3" borderId="0" xfId="0" applyFont="1" applyFill="1"/>
    <xf numFmtId="0" fontId="13" fillId="4" borderId="0" xfId="0" applyFont="1" applyFill="1" applyAlignment="1">
      <alignment horizontal="left" vertical="top"/>
    </xf>
    <xf numFmtId="0" fontId="14" fillId="4" borderId="0" xfId="0" applyFont="1" applyFill="1"/>
    <xf numFmtId="0" fontId="10" fillId="3" borderId="0" xfId="0" applyFont="1" applyFill="1"/>
    <xf numFmtId="0" fontId="14" fillId="4" borderId="0" xfId="0" applyFont="1" applyFill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left"/>
    </xf>
    <xf numFmtId="165" fontId="2" fillId="0" borderId="3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/>
    <xf numFmtId="167" fontId="2" fillId="0" borderId="0" xfId="0" applyNumberFormat="1" applyFont="1"/>
    <xf numFmtId="1" fontId="9" fillId="0" borderId="0" xfId="0" applyNumberFormat="1" applyFont="1"/>
    <xf numFmtId="0" fontId="2" fillId="6" borderId="0" xfId="0" applyFont="1" applyFill="1"/>
    <xf numFmtId="0" fontId="2" fillId="6" borderId="0" xfId="0" applyFont="1" applyFill="1" applyAlignment="1">
      <alignment horizontal="left"/>
    </xf>
    <xf numFmtId="49" fontId="2" fillId="6" borderId="0" xfId="0" applyNumberFormat="1" applyFont="1" applyFill="1" applyAlignment="1">
      <alignment horizontal="left"/>
    </xf>
    <xf numFmtId="0" fontId="8" fillId="6" borderId="0" xfId="0" applyFont="1" applyFill="1"/>
    <xf numFmtId="0" fontId="8" fillId="6" borderId="0" xfId="0" applyFont="1" applyFill="1" applyAlignment="1">
      <alignment horizontal="right"/>
    </xf>
    <xf numFmtId="0" fontId="2" fillId="0" borderId="0" xfId="0" applyFont="1" applyAlignment="1">
      <alignment vertical="top" wrapText="1"/>
    </xf>
    <xf numFmtId="0" fontId="16" fillId="0" borderId="0" xfId="0" applyFont="1" applyAlignment="1">
      <alignment vertical="top"/>
    </xf>
    <xf numFmtId="49" fontId="16" fillId="0" borderId="0" xfId="0" applyNumberFormat="1" applyFont="1"/>
    <xf numFmtId="49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left"/>
    </xf>
    <xf numFmtId="0" fontId="4" fillId="6" borderId="0" xfId="0" applyFont="1" applyFill="1"/>
    <xf numFmtId="2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0" fontId="16" fillId="6" borderId="0" xfId="0" applyFont="1" applyFill="1"/>
    <xf numFmtId="0" fontId="17" fillId="6" borderId="0" xfId="0" applyFont="1" applyFill="1"/>
    <xf numFmtId="0" fontId="2" fillId="6" borderId="0" xfId="0" applyFont="1" applyFill="1" applyAlignment="1">
      <alignment horizontal="right"/>
    </xf>
    <xf numFmtId="0" fontId="8" fillId="6" borderId="0" xfId="0" applyFont="1" applyFill="1" applyAlignment="1">
      <alignment vertical="top" wrapText="1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49" fontId="2" fillId="6" borderId="1" xfId="0" applyNumberFormat="1" applyFont="1" applyFill="1" applyBorder="1" applyProtection="1">
      <protection locked="0"/>
    </xf>
    <xf numFmtId="49" fontId="2" fillId="0" borderId="1" xfId="0" applyNumberFormat="1" applyFont="1" applyBorder="1" applyProtection="1">
      <protection locked="0"/>
    </xf>
    <xf numFmtId="167" fontId="2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/>
    </xf>
    <xf numFmtId="0" fontId="2" fillId="6" borderId="1" xfId="0" applyFont="1" applyFill="1" applyBorder="1" applyProtection="1"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164" fontId="2" fillId="0" borderId="3" xfId="1" applyNumberFormat="1" applyFont="1" applyBorder="1" applyAlignment="1"/>
    <xf numFmtId="49" fontId="9" fillId="0" borderId="1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/>
    </xf>
    <xf numFmtId="164" fontId="2" fillId="5" borderId="3" xfId="1" applyNumberFormat="1" applyFont="1" applyFill="1" applyBorder="1" applyAlignment="1" applyProtection="1">
      <protection locked="0"/>
    </xf>
    <xf numFmtId="9" fontId="16" fillId="0" borderId="3" xfId="2" applyFont="1" applyBorder="1" applyAlignment="1">
      <alignment horizontal="center"/>
    </xf>
    <xf numFmtId="9" fontId="16" fillId="5" borderId="3" xfId="2" applyFont="1" applyFill="1" applyBorder="1" applyAlignment="1" applyProtection="1">
      <alignment horizontal="center"/>
      <protection locked="0"/>
    </xf>
    <xf numFmtId="168" fontId="16" fillId="0" borderId="3" xfId="0" applyNumberFormat="1" applyFont="1" applyBorder="1" applyAlignment="1">
      <alignment horizontal="center"/>
    </xf>
    <xf numFmtId="49" fontId="9" fillId="0" borderId="1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4" fontId="16" fillId="0" borderId="3" xfId="0" applyNumberFormat="1" applyFont="1" applyBorder="1" applyAlignment="1">
      <alignment horizontal="center"/>
    </xf>
    <xf numFmtId="0" fontId="16" fillId="5" borderId="3" xfId="0" applyFont="1" applyFill="1" applyBorder="1" applyAlignment="1" applyProtection="1">
      <alignment horizontal="center"/>
      <protection locked="0"/>
    </xf>
    <xf numFmtId="168" fontId="9" fillId="0" borderId="3" xfId="0" applyNumberFormat="1" applyFont="1" applyBorder="1" applyAlignment="1">
      <alignment horizontal="center"/>
    </xf>
    <xf numFmtId="49" fontId="16" fillId="5" borderId="3" xfId="0" applyNumberFormat="1" applyFont="1" applyFill="1" applyBorder="1" applyAlignment="1" applyProtection="1">
      <alignment horizontal="center"/>
      <protection locked="0"/>
    </xf>
    <xf numFmtId="164" fontId="2" fillId="0" borderId="3" xfId="1" applyNumberFormat="1" applyFont="1" applyBorder="1" applyAlignment="1" applyProtection="1">
      <protection locked="0"/>
    </xf>
    <xf numFmtId="0" fontId="2" fillId="0" borderId="0" xfId="0" applyFont="1" applyAlignment="1">
      <alignment horizontal="right"/>
    </xf>
    <xf numFmtId="49" fontId="9" fillId="0" borderId="0" xfId="0" applyNumberFormat="1" applyFont="1" applyAlignment="1">
      <alignment horizontal="right" vertical="center"/>
    </xf>
    <xf numFmtId="168" fontId="9" fillId="0" borderId="3" xfId="0" applyNumberFormat="1" applyFont="1" applyBorder="1" applyAlignment="1" applyProtection="1">
      <alignment horizontal="center"/>
      <protection locked="0"/>
    </xf>
    <xf numFmtId="4" fontId="2" fillId="0" borderId="0" xfId="0" applyNumberFormat="1" applyFont="1" applyAlignment="1">
      <alignment horizontal="right"/>
    </xf>
    <xf numFmtId="0" fontId="2" fillId="5" borderId="0" xfId="0" applyFont="1" applyFill="1" applyAlignment="1" applyProtection="1">
      <alignment horizontal="right"/>
      <protection locked="0"/>
    </xf>
    <xf numFmtId="0" fontId="16" fillId="0" borderId="0" xfId="0" applyFont="1" applyAlignment="1">
      <alignment vertical="center" wrapText="1"/>
    </xf>
    <xf numFmtId="0" fontId="15" fillId="3" borderId="0" xfId="0" applyFont="1" applyFill="1" applyAlignment="1">
      <alignment horizontal="left" vertical="top" wrapText="1"/>
    </xf>
    <xf numFmtId="0" fontId="7" fillId="3" borderId="0" xfId="0" applyFont="1" applyFill="1"/>
    <xf numFmtId="0" fontId="13" fillId="3" borderId="0" xfId="0" applyFont="1" applyFill="1" applyAlignment="1">
      <alignment horizontal="left" vertical="top" wrapText="1"/>
    </xf>
    <xf numFmtId="0" fontId="4" fillId="0" borderId="0" xfId="0" applyFont="1"/>
    <xf numFmtId="0" fontId="9" fillId="0" borderId="3" xfId="0" applyFont="1" applyBorder="1" applyAlignment="1">
      <alignment horizontal="right" vertical="center"/>
    </xf>
    <xf numFmtId="166" fontId="2" fillId="0" borderId="3" xfId="0" applyNumberFormat="1" applyFont="1" applyBorder="1" applyAlignment="1">
      <alignment horizontal="center" vertical="center"/>
    </xf>
    <xf numFmtId="166" fontId="2" fillId="0" borderId="3" xfId="0" applyNumberFormat="1" applyFont="1" applyBorder="1" applyAlignment="1" applyProtection="1">
      <alignment horizontal="right" vertical="center"/>
      <protection locked="0"/>
    </xf>
    <xf numFmtId="0" fontId="9" fillId="0" borderId="3" xfId="0" applyFont="1" applyBorder="1" applyAlignment="1">
      <alignment horizontal="right" wrapText="1"/>
    </xf>
    <xf numFmtId="0" fontId="9" fillId="2" borderId="3" xfId="0" applyFont="1" applyFill="1" applyBorder="1" applyAlignment="1">
      <alignment vertical="center"/>
    </xf>
    <xf numFmtId="49" fontId="2" fillId="2" borderId="3" xfId="0" applyNumberFormat="1" applyFont="1" applyFill="1" applyBorder="1" applyAlignment="1">
      <alignment horizontal="right" vertical="center"/>
    </xf>
    <xf numFmtId="49" fontId="9" fillId="0" borderId="0" xfId="0" applyNumberFormat="1" applyFont="1" applyAlignment="1">
      <alignment horizontal="center" vertical="center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49" fontId="2" fillId="5" borderId="0" xfId="0" applyNumberFormat="1" applyFont="1" applyFill="1" applyAlignment="1" applyProtection="1">
      <alignment horizontal="right"/>
      <protection locked="0"/>
    </xf>
    <xf numFmtId="49" fontId="2" fillId="5" borderId="3" xfId="0" applyNumberFormat="1" applyFont="1" applyFill="1" applyBorder="1" applyAlignment="1" applyProtection="1">
      <alignment horizontal="center"/>
      <protection locked="0"/>
    </xf>
    <xf numFmtId="49" fontId="2" fillId="5" borderId="3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Alignment="1">
      <alignment horizontal="right"/>
    </xf>
    <xf numFmtId="49" fontId="2" fillId="0" borderId="2" xfId="0" applyNumberFormat="1" applyFont="1" applyBorder="1" applyAlignment="1">
      <alignment horizontal="center"/>
    </xf>
    <xf numFmtId="49" fontId="2" fillId="0" borderId="0" xfId="0" applyNumberFormat="1" applyFont="1" applyAlignment="1"/>
    <xf numFmtId="49" fontId="2" fillId="0" borderId="0" xfId="0" applyNumberFormat="1" applyFont="1" applyAlignment="1">
      <alignment horizontal="right"/>
    </xf>
  </cellXfs>
  <cellStyles count="3">
    <cellStyle name="Prozent" xfId="2" builtinId="5"/>
    <cellStyle name="Standard" xfId="0" builtinId="0" customBuiltin="1"/>
    <cellStyle name="Währung" xfId="1" builtinId="4"/>
  </cellStyles>
  <dxfs count="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 tint="0.499984740745262"/>
      </font>
      <fill>
        <patternFill>
          <bgColor theme="0"/>
        </patternFill>
      </fill>
    </dxf>
    <dxf>
      <font>
        <color theme="1" tint="0.499984740745262"/>
      </font>
      <fill>
        <patternFill>
          <bgColor theme="0"/>
        </patternFill>
      </fill>
    </dxf>
    <dxf>
      <fill>
        <patternFill patternType="solid">
          <bgColor rgb="FFF5F5F5"/>
        </patternFill>
      </fill>
    </dxf>
  </dxfs>
  <tableStyles count="0" defaultTableStyle="TableStyleMedium2" defaultPivotStyle="PivotStyleLight16"/>
  <colors>
    <mruColors>
      <color rgb="FFF5F5F5"/>
      <color rgb="FFCBCBCB"/>
      <color rgb="FFECEFFF"/>
      <color rgb="FFE8F3FF"/>
      <color rgb="FF9C0006"/>
      <color rgb="FFFFC7CE"/>
      <color rgb="FFFE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270934</xdr:colOff>
      <xdr:row>7</xdr:row>
      <xdr:rowOff>67733</xdr:rowOff>
    </xdr:from>
    <xdr:to>
      <xdr:col>17</xdr:col>
      <xdr:colOff>110068</xdr:colOff>
      <xdr:row>12</xdr:row>
      <xdr:rowOff>12930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AB9EB9A-BD30-2D2B-DB10-19FE7D16A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538134" y="931333"/>
          <a:ext cx="1617134" cy="952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6"/>
  <sheetViews>
    <sheetView showZeros="0" tabSelected="1" view="pageLayout" zoomScale="150" zoomScaleNormal="160" zoomScaleSheetLayoutView="100" zoomScalePageLayoutView="150" workbookViewId="0">
      <selection activeCell="C14" sqref="C14:L14"/>
    </sheetView>
  </sheetViews>
  <sheetFormatPr baseColWidth="10" defaultColWidth="4.6640625" defaultRowHeight="16"/>
  <cols>
    <col min="1" max="18" width="4.6640625" style="1"/>
    <col min="19" max="19" width="4.6640625" style="2"/>
    <col min="20" max="20" width="6.33203125" style="2" bestFit="1" customWidth="1"/>
    <col min="21" max="22" width="4.6640625" style="2"/>
    <col min="23" max="16384" width="4.6640625" style="1"/>
  </cols>
  <sheetData>
    <row r="1" spans="1:22" s="3" customFormat="1" ht="11">
      <c r="A1" s="76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22" s="3" customFormat="1" ht="11">
      <c r="A2" s="78" t="s">
        <v>29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</row>
    <row r="3" spans="1:22" s="3" customFormat="1" ht="11">
      <c r="A3" s="10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22" s="7" customFormat="1" ht="7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22" s="3" customFormat="1" ht="11">
      <c r="A5" s="12" t="s">
        <v>4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22" s="7" customFormat="1" ht="7">
      <c r="A6" s="15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spans="1:22" s="6" customFormat="1" ht="8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  <c r="O7" s="9">
        <v>15</v>
      </c>
      <c r="P7" s="9">
        <v>16</v>
      </c>
      <c r="Q7" s="9">
        <v>17</v>
      </c>
      <c r="R7" s="9">
        <v>18</v>
      </c>
    </row>
    <row r="8" spans="1:22" customFormat="1" ht="21">
      <c r="A8" s="8" t="s">
        <v>33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22" customFormat="1">
      <c r="A9" s="19" t="s">
        <v>34</v>
      </c>
      <c r="B9" s="5"/>
      <c r="C9" s="5"/>
      <c r="D9" s="5"/>
      <c r="E9" s="5"/>
      <c r="F9" s="5"/>
      <c r="G9" s="5"/>
      <c r="H9" s="5"/>
      <c r="I9" s="5"/>
      <c r="J9" s="5"/>
      <c r="K9" s="5"/>
      <c r="L9" s="4"/>
      <c r="M9" s="4"/>
      <c r="N9" s="4"/>
      <c r="O9" s="4"/>
      <c r="P9" s="5"/>
      <c r="Q9" s="5"/>
      <c r="R9" s="5"/>
    </row>
    <row r="10" spans="1:22" s="3" customFormat="1" ht="14" customHeight="1">
      <c r="A10" s="75" t="s">
        <v>45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4"/>
      <c r="N10" s="4"/>
      <c r="O10" s="4"/>
      <c r="P10" s="4"/>
      <c r="Q10" s="4"/>
      <c r="R10" s="4"/>
    </row>
    <row r="11" spans="1:22" s="3" customFormat="1" ht="14" customHeight="1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4"/>
      <c r="N11" s="4"/>
      <c r="O11" s="4"/>
      <c r="P11" s="4"/>
      <c r="Q11" s="4"/>
      <c r="R11" s="4"/>
    </row>
    <row r="12" spans="1:22" s="3" customFormat="1" ht="14" customHeight="1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4"/>
      <c r="N12" s="4"/>
      <c r="O12" s="4"/>
      <c r="P12" s="4"/>
      <c r="Q12" s="4"/>
      <c r="R12" s="4"/>
    </row>
    <row r="13" spans="1:22" ht="14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"/>
      <c r="T13" s="1"/>
      <c r="U13" s="1"/>
      <c r="V13" s="1"/>
    </row>
    <row r="14" spans="1:22" ht="14">
      <c r="A14" s="19" t="s">
        <v>36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16"/>
      <c r="N14" s="32" t="s">
        <v>44</v>
      </c>
      <c r="O14" s="32"/>
      <c r="P14" s="32"/>
      <c r="Q14" s="32"/>
      <c r="R14" s="16"/>
      <c r="S14" s="1"/>
      <c r="T14" s="1"/>
      <c r="U14" s="1"/>
      <c r="V14" s="1"/>
    </row>
    <row r="15" spans="1:22" ht="14">
      <c r="M15" s="23"/>
      <c r="N15" s="33"/>
      <c r="O15" s="33"/>
      <c r="P15" s="33"/>
      <c r="Q15" s="33"/>
      <c r="S15" s="1"/>
      <c r="T15" s="1"/>
      <c r="U15" s="1"/>
      <c r="V15" s="1"/>
    </row>
    <row r="16" spans="1:22" ht="14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N16" s="44" t="s">
        <v>42</v>
      </c>
      <c r="O16" s="43"/>
      <c r="P16" s="43"/>
      <c r="Q16" s="43"/>
      <c r="S16" s="1"/>
      <c r="T16" s="1"/>
      <c r="U16" s="1"/>
      <c r="V16" s="1"/>
    </row>
    <row r="17" spans="1:22" ht="16" customHeight="1">
      <c r="A17" s="26"/>
      <c r="B17" s="27" t="s">
        <v>37</v>
      </c>
      <c r="C17" s="49"/>
      <c r="D17" s="49"/>
      <c r="E17" s="49"/>
      <c r="F17" s="26"/>
      <c r="G17" s="28" t="s">
        <v>40</v>
      </c>
      <c r="H17" s="26"/>
      <c r="I17" s="49"/>
      <c r="J17" s="49"/>
      <c r="K17" s="49"/>
      <c r="L17" s="26"/>
      <c r="M17" s="23"/>
      <c r="N17" s="46" t="s">
        <v>43</v>
      </c>
      <c r="O17" s="46"/>
      <c r="P17" s="46"/>
      <c r="Q17" s="46"/>
      <c r="S17" s="1"/>
    </row>
    <row r="18" spans="1:22" s="3" customFormat="1" ht="11">
      <c r="A18" s="39"/>
      <c r="B18" s="39"/>
      <c r="C18" s="29" t="s">
        <v>32</v>
      </c>
      <c r="D18" s="39"/>
      <c r="E18" s="39"/>
      <c r="F18" s="39"/>
      <c r="G18" s="39"/>
      <c r="H18" s="39"/>
      <c r="I18" s="39"/>
      <c r="J18" s="39"/>
      <c r="K18" s="30" t="s">
        <v>35</v>
      </c>
      <c r="L18" s="39"/>
      <c r="N18" s="46"/>
      <c r="O18" s="46"/>
      <c r="P18" s="46"/>
      <c r="Q18" s="46"/>
    </row>
    <row r="19" spans="1:22" ht="14">
      <c r="A19" s="26"/>
      <c r="B19" s="26"/>
      <c r="C19" s="43"/>
      <c r="D19" s="26"/>
      <c r="E19" s="26"/>
      <c r="F19" s="26"/>
      <c r="G19" s="26"/>
      <c r="H19" s="26"/>
      <c r="I19" s="26"/>
      <c r="J19" s="26"/>
      <c r="K19" s="26"/>
      <c r="L19" s="26"/>
      <c r="N19" s="46"/>
      <c r="O19" s="46"/>
      <c r="P19" s="46"/>
      <c r="Q19" s="46"/>
      <c r="S19" s="1"/>
      <c r="T19" s="1"/>
      <c r="U19" s="1"/>
      <c r="V19" s="1"/>
    </row>
    <row r="20" spans="1:22" ht="14">
      <c r="A20" s="26"/>
      <c r="B20" s="27" t="s">
        <v>41</v>
      </c>
      <c r="C20" s="26"/>
      <c r="D20" s="26"/>
      <c r="E20" s="53"/>
      <c r="F20" s="53"/>
      <c r="G20" s="53"/>
      <c r="H20" s="53"/>
      <c r="I20" s="53"/>
      <c r="J20" s="26"/>
      <c r="K20" s="26"/>
      <c r="L20" s="26"/>
      <c r="N20" s="46"/>
      <c r="O20" s="46"/>
      <c r="P20" s="46"/>
      <c r="Q20" s="46"/>
      <c r="S20" s="1"/>
      <c r="T20" s="1"/>
      <c r="U20" s="1"/>
      <c r="V20" s="1"/>
    </row>
    <row r="21" spans="1:22" ht="14">
      <c r="A21" s="26"/>
      <c r="B21" s="26"/>
      <c r="C21" s="45"/>
      <c r="D21" s="26"/>
      <c r="E21" s="26"/>
      <c r="F21" s="26"/>
      <c r="G21" s="26"/>
      <c r="H21" s="26"/>
      <c r="I21" s="26"/>
      <c r="J21" s="26"/>
      <c r="K21" s="26"/>
      <c r="L21" s="26"/>
      <c r="N21" s="46"/>
      <c r="O21" s="46"/>
      <c r="P21" s="46"/>
      <c r="Q21" s="46"/>
      <c r="S21" s="1"/>
      <c r="T21" s="1"/>
      <c r="U21" s="1"/>
      <c r="V21" s="1"/>
    </row>
    <row r="22" spans="1:22" ht="14">
      <c r="N22" s="31"/>
      <c r="O22" s="31"/>
      <c r="P22" s="31"/>
      <c r="Q22" s="31"/>
      <c r="S22" s="1"/>
      <c r="T22" s="1"/>
      <c r="U22" s="1"/>
      <c r="V22" s="1"/>
    </row>
    <row r="23" spans="1:22" ht="14">
      <c r="A23" s="19" t="s">
        <v>38</v>
      </c>
      <c r="F23" s="51"/>
      <c r="G23" s="51"/>
      <c r="H23" s="51"/>
      <c r="I23" s="24"/>
      <c r="S23" s="1"/>
      <c r="T23" s="1"/>
      <c r="U23" s="1"/>
      <c r="V23" s="1"/>
    </row>
    <row r="24" spans="1:22" s="3" customFormat="1" ht="11"/>
    <row r="25" spans="1:22" ht="14">
      <c r="A25" s="20" t="s">
        <v>46</v>
      </c>
      <c r="F25" s="51"/>
      <c r="G25" s="51"/>
      <c r="H25" s="51"/>
      <c r="I25" s="17"/>
      <c r="J25" s="41" t="s">
        <v>19</v>
      </c>
      <c r="K25" s="87">
        <v>12</v>
      </c>
      <c r="L25" s="1" t="s">
        <v>47</v>
      </c>
      <c r="S25" s="1"/>
      <c r="T25" s="1"/>
      <c r="U25" s="1"/>
      <c r="V25" s="1"/>
    </row>
    <row r="26" spans="1:22" s="3" customFormat="1" ht="11"/>
    <row r="27" spans="1:22" ht="14">
      <c r="A27" s="1" t="s">
        <v>39</v>
      </c>
      <c r="F27" s="52" t="str">
        <f ca="1">IF(   OR(ISBLANK(GEBURTSDATUM),  ROUNDUP(YEARFRAC(GEBURTSDATUM,   BEGIN_GUELTIGKEIT),0)=0),   "&gt;26",   ROUNDUP(YEARFRAC(GEBURTSDATUM,  IF(ISBLANK(BEGIN_GUELTIGKEIT),TODAY(),BEGIN_GUELTIGKEIT)    ),0)   )</f>
        <v>&gt;26</v>
      </c>
      <c r="G27" s="52"/>
      <c r="H27" s="52"/>
      <c r="I27" s="25"/>
      <c r="S27" s="1"/>
      <c r="T27" s="1"/>
      <c r="U27" s="1"/>
      <c r="V27" s="1"/>
    </row>
    <row r="28" spans="1:22" s="3" customFormat="1" ht="11">
      <c r="J28" s="35"/>
      <c r="K28" s="35"/>
      <c r="O28" s="36"/>
      <c r="P28" s="36"/>
    </row>
    <row r="29" spans="1:22" ht="14">
      <c r="A29" s="1" t="s">
        <v>49</v>
      </c>
      <c r="F29" s="42" t="s">
        <v>50</v>
      </c>
      <c r="J29" s="40"/>
      <c r="K29" s="40"/>
      <c r="L29" s="40"/>
      <c r="M29" s="40"/>
      <c r="O29" s="18"/>
      <c r="P29" s="18"/>
      <c r="S29" s="1"/>
      <c r="T29" s="1"/>
      <c r="U29" s="1"/>
      <c r="V29" s="1"/>
    </row>
    <row r="30" spans="1:22" s="3" customFormat="1" ht="11">
      <c r="J30" s="35"/>
      <c r="K30" s="35"/>
      <c r="L30" s="35"/>
      <c r="M30" s="35"/>
      <c r="O30" s="36"/>
      <c r="P30" s="36"/>
    </row>
    <row r="31" spans="1:22" s="3" customFormat="1" ht="11">
      <c r="G31" s="36"/>
      <c r="H31" s="36"/>
      <c r="I31" s="36"/>
      <c r="J31" s="36"/>
      <c r="K31" s="37"/>
      <c r="L31" s="36"/>
      <c r="M31" s="36"/>
      <c r="N31" s="36"/>
      <c r="O31" s="36"/>
    </row>
    <row r="32" spans="1:22" s="3" customFormat="1" ht="11">
      <c r="A32" s="47" t="s">
        <v>26</v>
      </c>
      <c r="B32" s="47"/>
      <c r="C32" s="47"/>
      <c r="D32" s="47"/>
      <c r="E32" s="47"/>
      <c r="F32" s="47"/>
      <c r="G32" s="47"/>
      <c r="H32" s="47"/>
      <c r="I32" s="47"/>
      <c r="J32" s="36"/>
      <c r="K32" s="37"/>
      <c r="L32" s="36"/>
      <c r="M32" s="36"/>
      <c r="N32" s="36"/>
      <c r="O32" s="36"/>
    </row>
    <row r="33" spans="1:22" s="3" customFormat="1" ht="11">
      <c r="A33" s="48"/>
      <c r="B33" s="48"/>
      <c r="C33" s="48"/>
      <c r="D33" s="48"/>
      <c r="E33" s="48"/>
      <c r="F33" s="48"/>
      <c r="G33" s="48"/>
      <c r="H33" s="48"/>
      <c r="I33" s="48"/>
      <c r="J33" s="38"/>
      <c r="K33" s="38"/>
      <c r="L33" s="38"/>
      <c r="M33" s="38"/>
      <c r="N33" s="38"/>
    </row>
    <row r="34" spans="1:22" ht="14">
      <c r="A34" s="80" t="s">
        <v>1</v>
      </c>
      <c r="B34" s="84" t="s">
        <v>48</v>
      </c>
      <c r="C34" s="84"/>
      <c r="D34" s="84"/>
      <c r="E34" s="84"/>
      <c r="F34" s="84"/>
      <c r="G34" s="84"/>
      <c r="H34" s="84"/>
      <c r="I34" s="84"/>
      <c r="J34" s="84" t="s">
        <v>9</v>
      </c>
      <c r="K34" s="84"/>
      <c r="L34" s="84"/>
      <c r="M34" s="84"/>
      <c r="N34" s="84"/>
      <c r="O34" s="84"/>
      <c r="P34" s="83" t="s">
        <v>8</v>
      </c>
      <c r="Q34" s="83"/>
      <c r="R34" s="83"/>
      <c r="S34" s="1"/>
      <c r="T34" s="1"/>
      <c r="U34" s="1"/>
      <c r="V34" s="1"/>
    </row>
    <row r="35" spans="1:22" ht="14">
      <c r="A35" s="80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3"/>
      <c r="Q35" s="83"/>
      <c r="R35" s="83"/>
      <c r="S35" s="1"/>
      <c r="T35" s="1"/>
      <c r="U35" s="1"/>
      <c r="V35" s="1"/>
    </row>
    <row r="36" spans="1:22" ht="14">
      <c r="A36" s="21">
        <v>1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82"/>
      <c r="Q36" s="82"/>
      <c r="R36" s="82"/>
      <c r="S36" s="1"/>
      <c r="T36" s="1"/>
      <c r="U36" s="1"/>
      <c r="V36" s="1"/>
    </row>
    <row r="37" spans="1:22" ht="14">
      <c r="A37" s="21">
        <v>2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82"/>
      <c r="Q37" s="82"/>
      <c r="R37" s="82"/>
      <c r="S37" s="1"/>
      <c r="T37" s="1"/>
      <c r="U37" s="1"/>
      <c r="V37" s="1"/>
    </row>
    <row r="38" spans="1:22" ht="14">
      <c r="A38" s="21">
        <v>3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82"/>
      <c r="Q38" s="82"/>
      <c r="R38" s="82"/>
      <c r="S38" s="1"/>
      <c r="T38" s="1"/>
      <c r="U38" s="1"/>
      <c r="V38" s="1"/>
    </row>
    <row r="39" spans="1:22" ht="14">
      <c r="A39" s="21">
        <v>4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82"/>
      <c r="Q39" s="82"/>
      <c r="R39" s="82"/>
      <c r="S39" s="1"/>
      <c r="T39" s="1"/>
      <c r="U39" s="1"/>
      <c r="V39" s="1"/>
    </row>
    <row r="40" spans="1:22" ht="14">
      <c r="A40" s="21">
        <v>5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82"/>
      <c r="Q40" s="82"/>
      <c r="R40" s="82"/>
      <c r="S40" s="1"/>
      <c r="T40" s="1"/>
      <c r="U40" s="1"/>
      <c r="V40" s="1"/>
    </row>
    <row r="41" spans="1:22" ht="14">
      <c r="A41" s="21">
        <v>6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82"/>
      <c r="Q41" s="82"/>
      <c r="R41" s="82"/>
      <c r="S41" s="1"/>
      <c r="T41" s="1"/>
      <c r="U41" s="1"/>
      <c r="V41" s="1"/>
    </row>
    <row r="42" spans="1:22" ht="14">
      <c r="A42" s="21">
        <v>7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82"/>
      <c r="Q42" s="82"/>
      <c r="R42" s="82"/>
      <c r="S42" s="1"/>
      <c r="T42" s="1"/>
      <c r="U42" s="1"/>
      <c r="V42" s="1"/>
    </row>
    <row r="43" spans="1:22" ht="14">
      <c r="A43" s="21">
        <v>8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82"/>
      <c r="Q43" s="82"/>
      <c r="R43" s="82"/>
      <c r="S43" s="1"/>
      <c r="T43" s="1"/>
      <c r="U43" s="1"/>
      <c r="V43" s="1"/>
    </row>
    <row r="44" spans="1:22" ht="14">
      <c r="A44" s="85" t="s">
        <v>5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1">
        <f>SUM(P36:R43)</f>
        <v>0</v>
      </c>
      <c r="Q44" s="81"/>
      <c r="R44" s="81"/>
      <c r="S44" s="1"/>
      <c r="T44" s="1"/>
      <c r="U44" s="1"/>
      <c r="V44" s="1"/>
    </row>
    <row r="45" spans="1:22" s="3" customFormat="1" ht="11"/>
    <row r="46" spans="1:22" s="3" customFormat="1" ht="1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</row>
    <row r="47" spans="1:22" s="22" customFormat="1" ht="14">
      <c r="A47" s="71" t="s">
        <v>27</v>
      </c>
      <c r="B47" s="71"/>
      <c r="C47" s="71"/>
      <c r="D47" s="71"/>
      <c r="E47" s="62" t="s">
        <v>19</v>
      </c>
      <c r="F47" s="62"/>
      <c r="G47" s="62"/>
      <c r="H47" s="62" t="s">
        <v>20</v>
      </c>
      <c r="I47" s="62"/>
      <c r="J47" s="62" t="s">
        <v>28</v>
      </c>
      <c r="K47" s="62"/>
      <c r="L47" s="56" t="s">
        <v>21</v>
      </c>
      <c r="M47" s="56"/>
      <c r="N47" s="56"/>
      <c r="O47" s="56" t="s">
        <v>22</v>
      </c>
      <c r="P47" s="56"/>
      <c r="Q47" s="56"/>
      <c r="R47" s="86" t="s">
        <v>51</v>
      </c>
    </row>
    <row r="48" spans="1:22" s="22" customFormat="1" ht="14">
      <c r="A48" s="88"/>
      <c r="B48" s="88"/>
      <c r="C48" s="88"/>
      <c r="D48" s="88"/>
      <c r="E48" s="72"/>
      <c r="F48" s="72"/>
      <c r="G48" s="72"/>
      <c r="H48" s="89"/>
      <c r="I48" s="89"/>
      <c r="J48" s="68"/>
      <c r="K48" s="68"/>
      <c r="L48" s="69"/>
      <c r="M48" s="69"/>
      <c r="N48" s="69"/>
      <c r="O48" s="57">
        <f>Summe_Gesamt * J48 - L48</f>
        <v>0</v>
      </c>
      <c r="P48" s="57"/>
      <c r="Q48" s="57"/>
      <c r="R48" s="90"/>
    </row>
    <row r="49" spans="1:18" s="22" customFormat="1" ht="14">
      <c r="A49" s="70" t="s">
        <v>12</v>
      </c>
      <c r="B49" s="70"/>
      <c r="C49" s="70"/>
      <c r="D49" s="70"/>
      <c r="E49" s="67">
        <v>3</v>
      </c>
      <c r="F49" s="67"/>
      <c r="G49" s="67"/>
      <c r="H49" s="63" t="s">
        <v>16</v>
      </c>
      <c r="I49" s="63"/>
      <c r="J49" s="59">
        <v>0.25</v>
      </c>
      <c r="K49" s="59"/>
      <c r="L49" s="55">
        <v>19.899999999999999</v>
      </c>
      <c r="M49" s="55"/>
      <c r="N49" s="55"/>
      <c r="O49" s="57" t="str">
        <f>IF(Laufzeit=$E49,Summe_Gesamt * J49 - L49,  "-")</f>
        <v>-</v>
      </c>
      <c r="P49" s="57"/>
      <c r="Q49" s="57"/>
      <c r="R49" s="90"/>
    </row>
    <row r="50" spans="1:18" s="22" customFormat="1" ht="14">
      <c r="A50" s="70" t="s">
        <v>2</v>
      </c>
      <c r="B50" s="70"/>
      <c r="C50" s="70"/>
      <c r="D50" s="70"/>
      <c r="E50" s="61">
        <v>12</v>
      </c>
      <c r="F50" s="61"/>
      <c r="G50" s="61"/>
      <c r="H50" s="63" t="s">
        <v>16</v>
      </c>
      <c r="I50" s="63"/>
      <c r="J50" s="59">
        <v>0.25</v>
      </c>
      <c r="K50" s="59"/>
      <c r="L50" s="55">
        <v>62.9</v>
      </c>
      <c r="M50" s="55"/>
      <c r="N50" s="55"/>
      <c r="O50" s="57">
        <f>IF(Laufzeit=$E50,Summe_Gesamt * J50 - L50,  "-")</f>
        <v>-62.9</v>
      </c>
      <c r="P50" s="57"/>
      <c r="Q50" s="57"/>
      <c r="R50" s="90"/>
    </row>
    <row r="51" spans="1:18" s="22" customFormat="1" ht="14">
      <c r="A51" s="70" t="s">
        <v>11</v>
      </c>
      <c r="B51" s="70"/>
      <c r="C51" s="70"/>
      <c r="D51" s="70"/>
      <c r="E51" s="61">
        <v>12</v>
      </c>
      <c r="F51" s="61"/>
      <c r="G51" s="61"/>
      <c r="H51" s="64" t="s">
        <v>14</v>
      </c>
      <c r="I51" s="64"/>
      <c r="J51" s="59">
        <v>0.25</v>
      </c>
      <c r="K51" s="59"/>
      <c r="L51" s="55">
        <v>7.9</v>
      </c>
      <c r="M51" s="55"/>
      <c r="N51" s="55"/>
      <c r="O51" s="57" t="str">
        <f ca="1">IF(AND(Laufzeit=$E51,ISNUMBER(Alter),Alter&lt;19),Summe_Gesamt * $J51 - $L51,"-")</f>
        <v>-</v>
      </c>
      <c r="P51" s="57"/>
      <c r="Q51" s="57"/>
      <c r="R51" s="90"/>
    </row>
    <row r="52" spans="1:18" s="22" customFormat="1" ht="14">
      <c r="A52" s="70" t="s">
        <v>7</v>
      </c>
      <c r="B52" s="70"/>
      <c r="C52" s="70"/>
      <c r="D52" s="70"/>
      <c r="E52" s="61">
        <v>12</v>
      </c>
      <c r="F52" s="61"/>
      <c r="G52" s="61"/>
      <c r="H52" s="64" t="s">
        <v>15</v>
      </c>
      <c r="I52" s="64"/>
      <c r="J52" s="59">
        <v>0.25</v>
      </c>
      <c r="K52" s="59"/>
      <c r="L52" s="55">
        <v>39.9</v>
      </c>
      <c r="M52" s="55"/>
      <c r="N52" s="55"/>
      <c r="O52" s="57" t="str">
        <f ca="1">IF(AND(Laufzeit=$E52,ISNUMBER(Alter),Alter&lt;27),Summe_Gesamt * J52 - L52,"-")</f>
        <v>-</v>
      </c>
      <c r="P52" s="57"/>
      <c r="Q52" s="57"/>
      <c r="R52" s="90"/>
    </row>
    <row r="53" spans="1:18" s="22" customFormat="1" ht="14">
      <c r="A53" s="70" t="s">
        <v>13</v>
      </c>
      <c r="B53" s="70"/>
      <c r="C53" s="70"/>
      <c r="D53" s="70"/>
      <c r="E53" s="61">
        <v>12</v>
      </c>
      <c r="F53" s="61"/>
      <c r="G53" s="61"/>
      <c r="H53" s="64" t="s">
        <v>17</v>
      </c>
      <c r="I53" s="64"/>
      <c r="J53" s="59">
        <v>0.25</v>
      </c>
      <c r="K53" s="59"/>
      <c r="L53" s="55">
        <v>40.9</v>
      </c>
      <c r="M53" s="55"/>
      <c r="N53" s="55"/>
      <c r="O53" s="57" t="str">
        <f ca="1">IF(AND(Laufzeit=$E53,ISNUMBER(Alter),Alter&gt;=65),Summe_Gesamt * J53 - L53,"-")</f>
        <v>-</v>
      </c>
      <c r="P53" s="57"/>
      <c r="Q53" s="57"/>
      <c r="R53" s="90"/>
    </row>
    <row r="54" spans="1:18" s="22" customFormat="1" ht="14">
      <c r="A54" s="73" t="s">
        <v>18</v>
      </c>
      <c r="B54" s="73"/>
      <c r="C54" s="73"/>
      <c r="D54" s="73"/>
      <c r="E54" s="61">
        <v>12</v>
      </c>
      <c r="F54" s="61"/>
      <c r="G54" s="61"/>
      <c r="H54" s="65" t="s">
        <v>16</v>
      </c>
      <c r="I54" s="65"/>
      <c r="J54" s="59">
        <v>0.25</v>
      </c>
      <c r="K54" s="59"/>
      <c r="L54" s="55">
        <v>40.9</v>
      </c>
      <c r="M54" s="55"/>
      <c r="N54" s="55"/>
      <c r="O54" s="57" t="str">
        <f>IF(AND(Laufzeit=$E54,Ermaessigt_OK="Ja"),Summe_Gesamt * J54 - L54,  "-")</f>
        <v>-</v>
      </c>
      <c r="P54" s="57"/>
      <c r="Q54" s="57"/>
      <c r="R54" s="90"/>
    </row>
    <row r="55" spans="1:18" s="22" customFormat="1" ht="14">
      <c r="A55" s="73" t="s">
        <v>10</v>
      </c>
      <c r="B55" s="73"/>
      <c r="C55" s="73"/>
      <c r="D55" s="73"/>
      <c r="E55" s="61">
        <v>12</v>
      </c>
      <c r="F55" s="61"/>
      <c r="G55" s="61"/>
      <c r="H55" s="65" t="s">
        <v>16</v>
      </c>
      <c r="I55" s="65"/>
      <c r="J55" s="59">
        <v>0.25</v>
      </c>
      <c r="K55" s="59"/>
      <c r="L55" s="55">
        <v>72.900000000000006</v>
      </c>
      <c r="M55" s="55"/>
      <c r="N55" s="55"/>
      <c r="O55" s="57">
        <f>IF(Laufzeit=$E55,Summe_Gesamt * J55 - L55,  "-")</f>
        <v>-72.900000000000006</v>
      </c>
      <c r="P55" s="57"/>
      <c r="Q55" s="57"/>
      <c r="R55" s="90"/>
    </row>
    <row r="56" spans="1:18" s="22" customFormat="1" ht="14">
      <c r="A56" s="91"/>
      <c r="B56" s="91"/>
      <c r="C56" s="91"/>
      <c r="D56" s="91"/>
      <c r="E56" s="92"/>
      <c r="F56" s="92"/>
      <c r="G56" s="92"/>
      <c r="H56" s="93"/>
      <c r="I56" s="93"/>
      <c r="J56" s="93"/>
      <c r="K56" s="93"/>
      <c r="L56" s="93"/>
      <c r="M56" s="93"/>
      <c r="N56" s="93"/>
      <c r="O56" s="94"/>
      <c r="P56" s="94"/>
      <c r="Q56" s="94"/>
      <c r="R56" s="93"/>
    </row>
    <row r="57" spans="1:18" s="22" customFormat="1" ht="14">
      <c r="A57" s="74"/>
      <c r="B57" s="74"/>
      <c r="C57" s="74"/>
      <c r="D57" s="74"/>
      <c r="E57" s="72"/>
      <c r="F57" s="72"/>
      <c r="G57" s="72"/>
      <c r="H57" s="66"/>
      <c r="I57" s="66"/>
      <c r="J57" s="60"/>
      <c r="K57" s="60"/>
      <c r="L57" s="58"/>
      <c r="M57" s="58"/>
      <c r="N57" s="58"/>
      <c r="O57" s="57">
        <f>Summe_Gesamt * J57 - L57</f>
        <v>0</v>
      </c>
      <c r="P57" s="57"/>
      <c r="Q57" s="57"/>
      <c r="R57" s="90"/>
    </row>
    <row r="58" spans="1:18" s="22" customFormat="1" ht="14">
      <c r="A58" s="70" t="s">
        <v>30</v>
      </c>
      <c r="B58" s="70"/>
      <c r="C58" s="70"/>
      <c r="D58" s="70"/>
      <c r="E58" s="67">
        <v>3</v>
      </c>
      <c r="F58" s="67"/>
      <c r="G58" s="67"/>
      <c r="H58" s="63" t="s">
        <v>16</v>
      </c>
      <c r="I58" s="63"/>
      <c r="J58" s="59">
        <v>0.5</v>
      </c>
      <c r="K58" s="59"/>
      <c r="L58" s="55">
        <v>76.900000000000006</v>
      </c>
      <c r="M58" s="55"/>
      <c r="N58" s="55"/>
      <c r="O58" s="57" t="str">
        <f>IF(Laufzeit=$E58,Summe_Gesamt * J58 - L58,  "-")</f>
        <v>-</v>
      </c>
      <c r="P58" s="57"/>
      <c r="Q58" s="57"/>
      <c r="R58" s="90"/>
    </row>
    <row r="59" spans="1:18" s="22" customFormat="1" ht="14">
      <c r="A59" s="70" t="s">
        <v>3</v>
      </c>
      <c r="B59" s="70"/>
      <c r="C59" s="70"/>
      <c r="D59" s="70"/>
      <c r="E59" s="61">
        <v>12</v>
      </c>
      <c r="F59" s="61"/>
      <c r="G59" s="61"/>
      <c r="H59" s="63" t="s">
        <v>16</v>
      </c>
      <c r="I59" s="63"/>
      <c r="J59" s="59">
        <v>0.5</v>
      </c>
      <c r="K59" s="59"/>
      <c r="L59" s="55">
        <v>244</v>
      </c>
      <c r="M59" s="55"/>
      <c r="N59" s="55"/>
      <c r="O59" s="57">
        <f>IF(Laufzeit=$E59,Summe_Gesamt * J59 - L59,  "-")</f>
        <v>-244</v>
      </c>
      <c r="P59" s="57"/>
      <c r="Q59" s="57"/>
      <c r="R59" s="90"/>
    </row>
    <row r="60" spans="1:18" s="22" customFormat="1" ht="14">
      <c r="A60" s="70" t="s">
        <v>6</v>
      </c>
      <c r="B60" s="70"/>
      <c r="C60" s="70"/>
      <c r="D60" s="70"/>
      <c r="E60" s="61">
        <v>12</v>
      </c>
      <c r="F60" s="61"/>
      <c r="G60" s="61"/>
      <c r="H60" s="64" t="s">
        <v>15</v>
      </c>
      <c r="I60" s="64"/>
      <c r="J60" s="59">
        <v>0.5</v>
      </c>
      <c r="K60" s="59"/>
      <c r="L60" s="55">
        <v>79.900000000000006</v>
      </c>
      <c r="M60" s="55"/>
      <c r="N60" s="55"/>
      <c r="O60" s="57" t="str">
        <f ca="1">IF(AND(Laufzeit=$E61,ISNUMBER(Alter),Alter&lt;27),Summe_Gesamt * J60 - L60,"-")</f>
        <v>-</v>
      </c>
      <c r="P60" s="57"/>
      <c r="Q60" s="57"/>
      <c r="R60" s="90"/>
    </row>
    <row r="61" spans="1:18" s="22" customFormat="1" ht="14">
      <c r="A61" s="70" t="s">
        <v>24</v>
      </c>
      <c r="B61" s="70"/>
      <c r="C61" s="70"/>
      <c r="D61" s="70"/>
      <c r="E61" s="61">
        <v>12</v>
      </c>
      <c r="F61" s="61"/>
      <c r="G61" s="61"/>
      <c r="H61" s="64" t="s">
        <v>17</v>
      </c>
      <c r="I61" s="64"/>
      <c r="J61" s="59">
        <v>0.5</v>
      </c>
      <c r="K61" s="59"/>
      <c r="L61" s="55">
        <v>122</v>
      </c>
      <c r="M61" s="55"/>
      <c r="N61" s="55"/>
      <c r="O61" s="57" t="str">
        <f ca="1">IF(AND(Laufzeit=$E61,ISNUMBER(Alter),Alter&gt;=65),Summe_Gesamt * J61 - L61,"-")</f>
        <v>-</v>
      </c>
      <c r="P61" s="57"/>
      <c r="Q61" s="57"/>
      <c r="R61" s="90"/>
    </row>
    <row r="62" spans="1:18" s="22" customFormat="1" ht="14">
      <c r="A62" s="73" t="s">
        <v>25</v>
      </c>
      <c r="B62" s="73"/>
      <c r="C62" s="73"/>
      <c r="D62" s="73"/>
      <c r="E62" s="61">
        <v>12</v>
      </c>
      <c r="F62" s="61"/>
      <c r="G62" s="61"/>
      <c r="H62" s="65" t="s">
        <v>16</v>
      </c>
      <c r="I62" s="65"/>
      <c r="J62" s="59">
        <v>0.5</v>
      </c>
      <c r="K62" s="59"/>
      <c r="L62" s="55">
        <v>122</v>
      </c>
      <c r="M62" s="55"/>
      <c r="N62" s="55"/>
      <c r="O62" s="57" t="str">
        <f>IF(AND(Laufzeit=$E62,Ermaessigt_OK="Ja"),Summe_Gesamt * J62 - L62,  "-")</f>
        <v>-</v>
      </c>
      <c r="P62" s="57"/>
      <c r="Q62" s="57"/>
      <c r="R62" s="90"/>
    </row>
    <row r="63" spans="1:18" s="22" customFormat="1" ht="14">
      <c r="A63" s="73" t="s">
        <v>23</v>
      </c>
      <c r="B63" s="73"/>
      <c r="C63" s="73"/>
      <c r="D63" s="73"/>
      <c r="E63" s="61">
        <v>12</v>
      </c>
      <c r="F63" s="61"/>
      <c r="G63" s="61"/>
      <c r="H63" s="65" t="s">
        <v>16</v>
      </c>
      <c r="I63" s="65"/>
      <c r="J63" s="59">
        <v>0.5</v>
      </c>
      <c r="K63" s="59"/>
      <c r="L63" s="55">
        <v>313</v>
      </c>
      <c r="M63" s="55"/>
      <c r="N63" s="55"/>
      <c r="O63" s="57">
        <f>IF(Laufzeit=$E63,Summe_Gesamt * J63 - L63,  "-")</f>
        <v>-313</v>
      </c>
      <c r="P63" s="57"/>
      <c r="Q63" s="57"/>
      <c r="R63" s="90"/>
    </row>
    <row r="65" s="1" customFormat="1" ht="14"/>
    <row r="66" s="1" customFormat="1" ht="14"/>
  </sheetData>
  <sheetProtection sheet="1" formatCells="0" selectLockedCells="1"/>
  <mergeCells count="140">
    <mergeCell ref="A10:L12"/>
    <mergeCell ref="A1:R1"/>
    <mergeCell ref="A2:R2"/>
    <mergeCell ref="A34:A35"/>
    <mergeCell ref="P44:R44"/>
    <mergeCell ref="P43:R43"/>
    <mergeCell ref="P42:R42"/>
    <mergeCell ref="P41:R41"/>
    <mergeCell ref="P40:R40"/>
    <mergeCell ref="P39:R39"/>
    <mergeCell ref="P38:R38"/>
    <mergeCell ref="P37:R37"/>
    <mergeCell ref="P36:R36"/>
    <mergeCell ref="P34:R35"/>
    <mergeCell ref="B34:I35"/>
    <mergeCell ref="J34:O35"/>
    <mergeCell ref="B39:I39"/>
    <mergeCell ref="B40:I40"/>
    <mergeCell ref="B41:I41"/>
    <mergeCell ref="B42:I42"/>
    <mergeCell ref="B43:I43"/>
    <mergeCell ref="A44:O44"/>
    <mergeCell ref="J36:O36"/>
    <mergeCell ref="J37:O37"/>
    <mergeCell ref="A62:D62"/>
    <mergeCell ref="A63:D63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A51:D51"/>
    <mergeCell ref="A52:D52"/>
    <mergeCell ref="A53:D53"/>
    <mergeCell ref="A54:D54"/>
    <mergeCell ref="A55:D55"/>
    <mergeCell ref="A56:D56"/>
    <mergeCell ref="A57:D57"/>
    <mergeCell ref="A58:D58"/>
    <mergeCell ref="A59:D59"/>
    <mergeCell ref="J48:K48"/>
    <mergeCell ref="J49:K49"/>
    <mergeCell ref="J50:K50"/>
    <mergeCell ref="L47:N47"/>
    <mergeCell ref="L48:N48"/>
    <mergeCell ref="L49:N49"/>
    <mergeCell ref="L50:N50"/>
    <mergeCell ref="A60:D60"/>
    <mergeCell ref="A61:D61"/>
    <mergeCell ref="L51:N51"/>
    <mergeCell ref="L52:N52"/>
    <mergeCell ref="A47:D47"/>
    <mergeCell ref="A48:D48"/>
    <mergeCell ref="A49:D49"/>
    <mergeCell ref="A50:D50"/>
    <mergeCell ref="E47:G47"/>
    <mergeCell ref="E48:G48"/>
    <mergeCell ref="J53:K53"/>
    <mergeCell ref="L61:N61"/>
    <mergeCell ref="J63:K63"/>
    <mergeCell ref="E62:G62"/>
    <mergeCell ref="E63:G63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7:I57"/>
    <mergeCell ref="H58:I58"/>
    <mergeCell ref="H59:I59"/>
    <mergeCell ref="H60:I60"/>
    <mergeCell ref="H61:I61"/>
    <mergeCell ref="H62:I62"/>
    <mergeCell ref="H63:I63"/>
    <mergeCell ref="J51:K51"/>
    <mergeCell ref="J52:K52"/>
    <mergeCell ref="E49:G49"/>
    <mergeCell ref="E50:G50"/>
    <mergeCell ref="J47:K47"/>
    <mergeCell ref="L62:N62"/>
    <mergeCell ref="J54:K54"/>
    <mergeCell ref="J55:K55"/>
    <mergeCell ref="J57:K57"/>
    <mergeCell ref="J58:K58"/>
    <mergeCell ref="J59:K59"/>
    <mergeCell ref="J60:K60"/>
    <mergeCell ref="J61:K61"/>
    <mergeCell ref="J62:K62"/>
    <mergeCell ref="L63:N63"/>
    <mergeCell ref="O47:Q47"/>
    <mergeCell ref="O48:Q48"/>
    <mergeCell ref="O49:Q49"/>
    <mergeCell ref="O50:Q50"/>
    <mergeCell ref="O51:Q51"/>
    <mergeCell ref="O52:Q52"/>
    <mergeCell ref="O53:Q53"/>
    <mergeCell ref="O54:Q54"/>
    <mergeCell ref="O55:Q55"/>
    <mergeCell ref="O57:Q57"/>
    <mergeCell ref="O58:Q58"/>
    <mergeCell ref="O59:Q59"/>
    <mergeCell ref="O60:Q60"/>
    <mergeCell ref="O61:Q61"/>
    <mergeCell ref="O62:Q62"/>
    <mergeCell ref="O63:Q63"/>
    <mergeCell ref="L53:N53"/>
    <mergeCell ref="L54:N54"/>
    <mergeCell ref="L55:N55"/>
    <mergeCell ref="L57:N57"/>
    <mergeCell ref="L58:N58"/>
    <mergeCell ref="L59:N59"/>
    <mergeCell ref="L60:N60"/>
    <mergeCell ref="J38:O38"/>
    <mergeCell ref="J39:O39"/>
    <mergeCell ref="J40:O40"/>
    <mergeCell ref="J41:O41"/>
    <mergeCell ref="J42:O42"/>
    <mergeCell ref="J43:O43"/>
    <mergeCell ref="B36:I36"/>
    <mergeCell ref="B37:I37"/>
    <mergeCell ref="B38:I38"/>
    <mergeCell ref="N17:Q21"/>
    <mergeCell ref="A32:I33"/>
    <mergeCell ref="C17:E17"/>
    <mergeCell ref="I17:K17"/>
    <mergeCell ref="C14:L14"/>
    <mergeCell ref="F23:H23"/>
    <mergeCell ref="F25:H25"/>
    <mergeCell ref="F27:H27"/>
    <mergeCell ref="E20:I20"/>
  </mergeCells>
  <phoneticPr fontId="1" type="noConversion"/>
  <conditionalFormatting sqref="O47:O55 H56:Q56 A1:R8 A9:L9 P9:R9 A10 M10:R12 A13:R13 A14 C14:R14 M15:Q15 A16:M16 R16:R21 B17:C17 G17 I17 N17 M17:M18 A18:E18 G18:H18 J18:K18 A19:M19 B20 E20:M20 A20:A21 C21:M21 A22:R22 A23:D23 F23 I23 M23 R23 A24:G24 I24:R24 A25:D25 F25 I25:J25 A26:G26 I26:K26 O26:R26 A27:D27 F27 I27 R27 I28:K28 O28:R28 A28:G30 I29:R30 A31:R31 A32 J32:R33 A34:B34 J34 P34:R44 A35 A36:B43 J36:J43 A44 A45:R46 A47 H47 J47 L47:L55 E47:E63 H49:H55 J49:J55 A49:A63 H57:H63 J57:J63 L57:L63 O57:O63 A65:R86">
    <cfRule type="expression" dxfId="8" priority="5">
      <formula>NOT(CELL("Schutz",A1))</formula>
    </cfRule>
  </conditionalFormatting>
  <conditionalFormatting sqref="O48 O56:Q56">
    <cfRule type="cellIs" dxfId="7" priority="1" stopIfTrue="1" operator="equal">
      <formula>0</formula>
    </cfRule>
    <cfRule type="cellIs" dxfId="6" priority="2" stopIfTrue="1" operator="equal">
      <formula>"-"</formula>
    </cfRule>
    <cfRule type="cellIs" dxfId="5" priority="3" stopIfTrue="1" operator="greaterThan">
      <formula>0</formula>
    </cfRule>
    <cfRule type="cellIs" dxfId="4" priority="4" stopIfTrue="1" operator="lessThan">
      <formula>0</formula>
    </cfRule>
  </conditionalFormatting>
  <conditionalFormatting sqref="O49:O55 O57:O63">
    <cfRule type="cellIs" dxfId="3" priority="7" stopIfTrue="1" operator="equal">
      <formula>0</formula>
    </cfRule>
    <cfRule type="cellIs" dxfId="2" priority="8" stopIfTrue="1" operator="equal">
      <formula>"-"</formula>
    </cfRule>
    <cfRule type="cellIs" dxfId="1" priority="9" stopIfTrue="1" operator="greaterThan">
      <formula>0</formula>
    </cfRule>
    <cfRule type="cellIs" dxfId="0" priority="10" stopIfTrue="1" operator="lessThan">
      <formula>0</formula>
    </cfRule>
  </conditionalFormatting>
  <dataValidations count="2">
    <dataValidation type="list" allowBlank="1" showInputMessage="1" showErrorMessage="1" sqref="K25" xr:uid="{D380D913-5596-6349-8E7C-3844F3AA016A}">
      <formula1>"3,12"</formula1>
    </dataValidation>
    <dataValidation type="list" showInputMessage="1" showErrorMessage="1" sqref="F29" xr:uid="{E003D110-5CEC-9B4C-9E68-99233CE0A04C}">
      <formula1>"Ja,Nein"</formula1>
    </dataValidation>
  </dataValidations>
  <pageMargins left="0.70866141732283472" right="0.47244094488188981" top="0.39370078740157483" bottom="0.43307086614173229" header="0.23622047244094491" footer="0.23622047244094491"/>
  <pageSetup paperSize="9" orientation="portrait" r:id="rId1"/>
  <headerFooter scaleWithDoc="0" alignWithMargins="0">
    <oddFooter>&amp;L&amp;"Calibri,Standard"&amp;8&amp;K6C6C6Crdp e.V. | Chausseestraße 128/129 | 10115 Berlin | WSJ27 German Contingent  | BahnCard-Rechner&amp;R&amp;"Calibri,Standard"&amp;8&amp;K585858 v6.1  04/2026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7</vt:i4>
      </vt:variant>
    </vt:vector>
  </HeadingPairs>
  <TitlesOfParts>
    <vt:vector size="8" baseType="lpstr">
      <vt:lpstr>BC</vt:lpstr>
      <vt:lpstr>Alter</vt:lpstr>
      <vt:lpstr>BEGIN_GUELTIGKEIT</vt:lpstr>
      <vt:lpstr>BC!Druckbereich</vt:lpstr>
      <vt:lpstr>Ermaessigt_OK</vt:lpstr>
      <vt:lpstr>GEBURTSDATUM</vt:lpstr>
      <vt:lpstr>Laufzeit</vt:lpstr>
      <vt:lpstr>Summe_Gesamt</vt:lpstr>
    </vt:vector>
  </TitlesOfParts>
  <Manager/>
  <Company>Ring deutscher Pfadfinder*innenverbände e.V. (rdp)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Antrag auf Erstattung der Kosten für eine BahnCard</dc:title>
  <dc:subject/>
  <dc:creator/>
  <cp:keywords/>
  <dc:description/>
  <cp:lastModifiedBy>David Fritzsche</cp:lastModifiedBy>
  <cp:lastPrinted>2025-05-25T23:18:53Z</cp:lastPrinted>
  <dcterms:created xsi:type="dcterms:W3CDTF">2008-06-16T10:05:44Z</dcterms:created>
  <dcterms:modified xsi:type="dcterms:W3CDTF">2026-04-29T14:55:10Z</dcterms:modified>
  <cp:category/>
</cp:coreProperties>
</file>